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60" yWindow="65456" windowWidth="24000" windowHeight="13080" activeTab="0"/>
  </bookViews>
  <sheets>
    <sheet name="Brute Force Calculator" sheetId="1" r:id="rId1"/>
    <sheet name="How to Use this Calculator" sheetId="2" r:id="rId2"/>
    <sheet name="Definitions" sheetId="3" r:id="rId3"/>
    <sheet name="What Can A Super Computer Do" sheetId="4" r:id="rId4"/>
  </sheets>
  <definedNames/>
  <calcPr fullCalcOnLoad="1"/>
</workbook>
</file>

<file path=xl/sharedStrings.xml><?xml version="1.0" encoding="utf-8"?>
<sst xmlns="http://schemas.openxmlformats.org/spreadsheetml/2006/main" count="128" uniqueCount="113">
  <si>
    <t xml:space="preserve">Floating point operations/second -- a measure of a CPU's processing power doing complex calculations; Mega is million; Giga is billion;  Rule of thumb, most desktop machines now can perform at several hundred megaflops/sec -- and the high end machines have just recently broken the gigaflop threshold.  Can only be empirically calculated via benchmark tests which are performed on all major CPUs and results published </t>
  </si>
  <si>
    <t xml:space="preserve"> Mean Time to Brute Force Attack a Key Space</t>
  </si>
  <si>
    <t>Upper  Case Letters</t>
  </si>
  <si>
    <t>Lower Case Letters</t>
  </si>
  <si>
    <t>Numbers</t>
  </si>
  <si>
    <t>Special Characters</t>
  </si>
  <si>
    <t>The calculated number tries necessary to break a given code (keyspace/2)</t>
  </si>
  <si>
    <t>50/50 Chance - i.e. a code has an equal chance of being broken anywhere throughout the entire Keyspace (i.e. could be on first try or last but average is 1/2 way through all tries)</t>
  </si>
  <si>
    <t>password length in Characters</t>
  </si>
  <si>
    <t>IBM's Blue Gene SuperComputer 9/04</t>
  </si>
  <si>
    <t>A series of 1 and 0's representing the transmission of encrypted plain text which cannot be decoded to arrive back at its plain text equivalent</t>
  </si>
  <si>
    <r>
      <t>Entropy</t>
    </r>
    <r>
      <rPr>
        <sz val="12"/>
        <rFont val="Geneva"/>
        <family val="0"/>
      </rPr>
      <t xml:space="preserve"> or </t>
    </r>
    <r>
      <rPr>
        <b/>
        <sz val="12"/>
        <rFont val="Geneva"/>
        <family val="0"/>
      </rPr>
      <t xml:space="preserve">Keyspace </t>
    </r>
    <r>
      <rPr>
        <sz val="12"/>
        <rFont val="Geneva"/>
        <family val="0"/>
      </rPr>
      <t>of password</t>
    </r>
  </si>
  <si>
    <t>Character Set Size</t>
  </si>
  <si>
    <t>Average Assigned Workload</t>
  </si>
  <si>
    <t>Keyspace</t>
  </si>
  <si>
    <t>Entropy</t>
  </si>
  <si>
    <t>Definitions</t>
  </si>
  <si>
    <t>Target Cipher Text</t>
  </si>
  <si>
    <t>Encrypted Stream</t>
  </si>
  <si>
    <t>Plain Text</t>
  </si>
  <si>
    <t>Cipher Text</t>
  </si>
  <si>
    <t>See Encrypted Stream</t>
  </si>
  <si>
    <t>Password</t>
  </si>
  <si>
    <t>On Distributed Level:</t>
  </si>
  <si>
    <t>AND GET AN AVERAGE OF 25% of ALL PASSWORDS)</t>
  </si>
  <si>
    <t>Comparisons, Tries or Guesses</t>
  </si>
  <si>
    <t>(keyspace: 572 quadrillion combinations =572*10^15 to be searched)</t>
  </si>
  <si>
    <t>could theoretically survive a super computer attack for 90 days</t>
  </si>
  <si>
    <t>to search 14.7 million times faster than the estimates</t>
  </si>
  <si>
    <t>Factoids:</t>
  </si>
  <si>
    <t>9 character purely random password</t>
  </si>
  <si>
    <t>11 character purely random password</t>
  </si>
  <si>
    <t>A series of printable keyboard characters used to uniquely identify a person or device as having authorization to access resources or data or space</t>
  </si>
  <si>
    <t>Encoding Plain Text</t>
  </si>
  <si>
    <t xml:space="preserve">The process of encoding plain text to cipher text </t>
  </si>
  <si>
    <t>Code Breaking Accepted Law of Averages</t>
  </si>
  <si>
    <t>See Keyspace</t>
  </si>
  <si>
    <t>Total Workload</t>
  </si>
  <si>
    <r>
      <t>Number of Keys a Desktop Computer Can</t>
    </r>
    <r>
      <rPr>
        <b/>
        <sz val="12"/>
        <rFont val="Geneva"/>
        <family val="0"/>
      </rPr>
      <t xml:space="preserve"> Try</t>
    </r>
    <r>
      <rPr>
        <sz val="12"/>
        <rFont val="Geneva"/>
        <family val="0"/>
      </rPr>
      <t xml:space="preserve"> efficiently in an Hour(=2*2^33)</t>
    </r>
  </si>
  <si>
    <t>http://www.mandylionlabs.com/index15.htm</t>
  </si>
  <si>
    <t>A single attempt at Encoding Plain Text and Comparing the Result to a Target Cipher Text to see if they are equal-rule of thumb- a single attempt is approximately equal to single floating point processing step</t>
  </si>
  <si>
    <t>PHRASE or WORD SUBJECT TO A DICTIONARY ATTACK</t>
  </si>
  <si>
    <t>days</t>
  </si>
  <si>
    <t>or  PURELY Random Combo of Alpha/Numeric/Special</t>
  </si>
  <si>
    <t>or Purely Random Combo of Alpha/Numeric</t>
  </si>
  <si>
    <t xml:space="preserve">Length Sorted by(see "how to use this calculator" tab): </t>
  </si>
  <si>
    <t>million</t>
  </si>
  <si>
    <t>1,000,000</t>
  </si>
  <si>
    <t>1*10^6</t>
  </si>
  <si>
    <t>billion</t>
  </si>
  <si>
    <t>1,000,000,000</t>
  </si>
  <si>
    <t>1*10^9</t>
  </si>
  <si>
    <t>trillion</t>
  </si>
  <si>
    <t>1,000,000,000,000</t>
  </si>
  <si>
    <t>1*10^12</t>
  </si>
  <si>
    <t>Flops/Megaflops/Gigaflops</t>
  </si>
  <si>
    <t>seconds in an hour</t>
  </si>
  <si>
    <t>What Can the latest SuperComputer do?(as of Fall, 2004)</t>
  </si>
  <si>
    <t>What this calculator uses as the</t>
  </si>
  <si>
    <t>estimate of what the typical Pentium</t>
  </si>
  <si>
    <t>Computer can search in an hour</t>
  </si>
  <si>
    <t>transactions or unique password searches per second</t>
  </si>
  <si>
    <t>transactions or unique password searches per hour</t>
  </si>
  <si>
    <t>1 trillion</t>
  </si>
  <si>
    <t>70 trillion per second</t>
  </si>
  <si>
    <t>used in this calculator</t>
  </si>
  <si>
    <t>the latest super computer has the ability</t>
  </si>
  <si>
    <t xml:space="preserve">of a hackers computing power used for cracking </t>
  </si>
  <si>
    <t>with today's cracking software</t>
  </si>
  <si>
    <t xml:space="preserve">the size of a purely random password that </t>
  </si>
  <si>
    <t>could be broken by the super computer in 1 hour</t>
  </si>
  <si>
    <t xml:space="preserve">For distributed processing applications, the average portion of the total workload assigned to be solved by a particular CPU.  Assigned workloads take into account average CPU size and capability, average CPU utilization, average time online and available for processing.  Current rule of thumb is 2 to the 33 power for 1/2 hour of computing time per session at less than 10% utilization. </t>
  </si>
  <si>
    <t xml:space="preserve"> worksheet</t>
  </si>
  <si>
    <t>A series printable keyboard characters (i.e. like a password)</t>
  </si>
  <si>
    <t>see Top500.org</t>
  </si>
  <si>
    <t>1*10^24</t>
  </si>
  <si>
    <t>octillion</t>
  </si>
  <si>
    <t>1,000,000,000,000,000,000,000,000,000</t>
  </si>
  <si>
    <t>1*10^27</t>
  </si>
  <si>
    <t>nonillion</t>
  </si>
  <si>
    <t>1,000,000,000,000,000,000,000,000,000,000</t>
  </si>
  <si>
    <t>1*10^30</t>
  </si>
  <si>
    <t>decillion</t>
  </si>
  <si>
    <t>1,000,000,000,000,000,000,000,000,000,000,000</t>
  </si>
  <si>
    <t>1*10^33</t>
  </si>
  <si>
    <t>Average Assigned Workload/Computer</t>
  </si>
  <si>
    <t>./2</t>
  </si>
  <si>
    <r>
      <t xml:space="preserve">Total Workload </t>
    </r>
    <r>
      <rPr>
        <sz val="12"/>
        <rFont val="Geneva"/>
        <family val="0"/>
      </rPr>
      <t>in Floating Point Processes</t>
    </r>
  </si>
  <si>
    <t>Estimated Gross Number of hours to Crack</t>
  </si>
  <si>
    <t>If Number of  Machines Employed were:</t>
  </si>
  <si>
    <t>hours</t>
  </si>
  <si>
    <t>quadrillion</t>
  </si>
  <si>
    <t>1,000,000,000,000,000</t>
  </si>
  <si>
    <t>1*10^15</t>
  </si>
  <si>
    <t>qunitrillion</t>
  </si>
  <si>
    <t>1,000,000,000,000,000,000</t>
  </si>
  <si>
    <t>1*10^18</t>
  </si>
  <si>
    <t>sextillion</t>
  </si>
  <si>
    <t>1,000,000,000,000,000,000,000</t>
  </si>
  <si>
    <t>or</t>
  </si>
  <si>
    <t>Reduce Keyspace Search by Law of Averages</t>
  </si>
  <si>
    <t>1*10^21</t>
  </si>
  <si>
    <t>septillion</t>
  </si>
  <si>
    <t>1,000,000,000,000,000,000,000,000</t>
  </si>
  <si>
    <r>
      <t xml:space="preserve">17 billion tries in </t>
    </r>
    <r>
      <rPr>
        <b/>
        <sz val="12"/>
        <rFont val="Geneva"/>
        <family val="0"/>
      </rPr>
      <t>an hour (</t>
    </r>
    <r>
      <rPr>
        <sz val="12"/>
        <rFont val="Geneva"/>
        <family val="0"/>
      </rPr>
      <t>Very High Performance)</t>
    </r>
  </si>
  <si>
    <t>The Encrypted Stream or Cipher text attempting to be decoded (cracked) via comparison with other know encrypted streams</t>
  </si>
  <si>
    <t>The total number of possible comparisons to an encrypted stream</t>
  </si>
  <si>
    <t xml:space="preserve">USE TO ESTIMATE TIME FOR THE MORE DIFFICULT BRUTE FORCE ONLY </t>
  </si>
  <si>
    <t>(DICTIONARY LOOKUP ATTACKS WHICH ARE TRIED USUALLY FIRST TAKE SECONDS</t>
  </si>
  <si>
    <t>Hash or One Way Hash</t>
  </si>
  <si>
    <t>Plain text which has been encrypted by either encryption software or transparently via the browser, operating system or data communications utility.  Also see encrypted stream.</t>
  </si>
  <si>
    <t>supercomputer(70 trillion per second)</t>
  </si>
  <si>
    <t>(keyspace: 5 sextillion combinations =5*10^21 to be searched)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</si>
</sst>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0.000"/>
    <numFmt numFmtId="169" formatCode="#,##0.0000"/>
    <numFmt numFmtId="170" formatCode="#,##0.00000"/>
    <numFmt numFmtId="171" formatCode="#,##0.000000"/>
  </numFmts>
  <fonts count="13">
    <font>
      <sz val="12"/>
      <name val="Geneva"/>
      <family val="0"/>
    </font>
    <font>
      <b/>
      <sz val="12"/>
      <name val="Geneva"/>
      <family val="0"/>
    </font>
    <font>
      <i/>
      <sz val="12"/>
      <name val="Geneva"/>
      <family val="0"/>
    </font>
    <font>
      <b/>
      <i/>
      <sz val="12"/>
      <name val="Geneva"/>
      <family val="0"/>
    </font>
    <font>
      <b/>
      <sz val="12"/>
      <color indexed="13"/>
      <name val="Geneva"/>
      <family val="0"/>
    </font>
    <font>
      <sz val="10"/>
      <color indexed="8"/>
      <name val="Geneva"/>
      <family val="0"/>
    </font>
    <font>
      <b/>
      <sz val="24"/>
      <name val="Geneva"/>
      <family val="0"/>
    </font>
    <font>
      <u val="single"/>
      <sz val="12"/>
      <color indexed="12"/>
      <name val="Geneva"/>
      <family val="0"/>
    </font>
    <font>
      <b/>
      <sz val="14"/>
      <name val="Geneva"/>
      <family val="0"/>
    </font>
    <font>
      <sz val="9"/>
      <name val="Geneva"/>
      <family val="0"/>
    </font>
    <font>
      <u val="single"/>
      <sz val="12"/>
      <color indexed="36"/>
      <name val="Geneva"/>
      <family val="0"/>
    </font>
    <font>
      <sz val="8"/>
      <name val="Geneva"/>
      <family val="0"/>
    </font>
    <font>
      <sz val="10"/>
      <name val="Geneva"/>
      <family val="0"/>
    </font>
  </fonts>
  <fills count="4">
    <fill>
      <patternFill/>
    </fill>
    <fill>
      <patternFill patternType="gray125"/>
    </fill>
    <fill>
      <patternFill patternType="solid">
        <fgColor indexed="41"/>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0" xfId="0" applyBorder="1" applyAlignment="1">
      <alignment/>
    </xf>
    <xf numFmtId="0" fontId="0" fillId="0" borderId="0" xfId="0" applyAlignment="1">
      <alignment horizontal="right"/>
    </xf>
    <xf numFmtId="0" fontId="1" fillId="0" borderId="0" xfId="0" applyFont="1" applyAlignment="1">
      <alignment horizontal="right"/>
    </xf>
    <xf numFmtId="0" fontId="3" fillId="0" borderId="1" xfId="0" applyFont="1" applyBorder="1" applyAlignment="1">
      <alignment/>
    </xf>
    <xf numFmtId="0" fontId="1" fillId="0" borderId="0" xfId="0" applyFont="1" applyAlignment="1">
      <alignment horizontal="right" vertical="top"/>
    </xf>
    <xf numFmtId="0" fontId="1" fillId="0" borderId="0" xfId="0" applyFont="1" applyAlignment="1">
      <alignment horizontal="right" vertical="top" wrapText="1"/>
    </xf>
    <xf numFmtId="0" fontId="0" fillId="0" borderId="0" xfId="0" applyNumberFormat="1" applyAlignment="1">
      <alignment wrapText="1"/>
    </xf>
    <xf numFmtId="0" fontId="2" fillId="0" borderId="0" xfId="0" applyFont="1" applyAlignment="1">
      <alignment horizontal="right"/>
    </xf>
    <xf numFmtId="0" fontId="1" fillId="0" borderId="0" xfId="0" applyFont="1" applyAlignment="1">
      <alignment/>
    </xf>
    <xf numFmtId="0" fontId="0" fillId="0" borderId="1" xfId="0" applyBorder="1" applyAlignment="1">
      <alignment horizontal="center" wrapText="1"/>
    </xf>
    <xf numFmtId="0" fontId="0" fillId="0" borderId="0" xfId="0" applyAlignment="1">
      <alignment horizontal="center"/>
    </xf>
    <xf numFmtId="0" fontId="1" fillId="0" borderId="1" xfId="0" applyFont="1" applyBorder="1" applyAlignment="1">
      <alignment horizontal="right"/>
    </xf>
    <xf numFmtId="0" fontId="1" fillId="0" borderId="0" xfId="0" applyFont="1" applyAlignment="1">
      <alignment horizontal="center"/>
    </xf>
    <xf numFmtId="0" fontId="1" fillId="0" borderId="0" xfId="0" applyFont="1" applyAlignment="1">
      <alignment horizontal="left"/>
    </xf>
    <xf numFmtId="0" fontId="0" fillId="2" borderId="2" xfId="0" applyFill="1" applyBorder="1" applyAlignment="1">
      <alignment/>
    </xf>
    <xf numFmtId="0" fontId="0" fillId="2" borderId="3" xfId="0" applyFill="1" applyBorder="1" applyAlignment="1">
      <alignment/>
    </xf>
    <xf numFmtId="0" fontId="0" fillId="2" borderId="3" xfId="0" applyFill="1" applyBorder="1" applyAlignment="1">
      <alignment horizontal="right"/>
    </xf>
    <xf numFmtId="0" fontId="0" fillId="2" borderId="4" xfId="0" applyFill="1" applyBorder="1" applyAlignment="1">
      <alignment/>
    </xf>
    <xf numFmtId="0" fontId="0" fillId="2" borderId="5" xfId="0" applyFill="1" applyBorder="1" applyAlignment="1">
      <alignment/>
    </xf>
    <xf numFmtId="0" fontId="0" fillId="2" borderId="0" xfId="0" applyFill="1" applyBorder="1" applyAlignment="1">
      <alignment/>
    </xf>
    <xf numFmtId="43" fontId="0" fillId="2" borderId="0" xfId="0" applyNumberFormat="1"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1" xfId="0" applyFill="1" applyBorder="1" applyAlignment="1">
      <alignment/>
    </xf>
    <xf numFmtId="43" fontId="0" fillId="2" borderId="1" xfId="0" applyNumberFormat="1" applyFill="1" applyBorder="1" applyAlignment="1">
      <alignment/>
    </xf>
    <xf numFmtId="0" fontId="0" fillId="2" borderId="8" xfId="0" applyFill="1" applyBorder="1" applyAlignment="1">
      <alignment/>
    </xf>
    <xf numFmtId="43" fontId="0" fillId="2" borderId="0" xfId="15" applyFill="1" applyBorder="1" applyAlignment="1">
      <alignment/>
    </xf>
    <xf numFmtId="43" fontId="0" fillId="2" borderId="1" xfId="15" applyFill="1" applyBorder="1" applyAlignment="1">
      <alignment/>
    </xf>
    <xf numFmtId="0" fontId="4" fillId="3" borderId="9" xfId="0" applyFont="1" applyFill="1" applyBorder="1" applyAlignment="1">
      <alignment/>
    </xf>
    <xf numFmtId="0" fontId="4" fillId="3" borderId="10" xfId="0" applyFont="1" applyFill="1" applyBorder="1" applyAlignment="1">
      <alignment/>
    </xf>
    <xf numFmtId="0" fontId="4" fillId="3" borderId="11" xfId="0" applyFont="1" applyFill="1" applyBorder="1" applyAlignment="1">
      <alignment/>
    </xf>
    <xf numFmtId="0" fontId="4" fillId="3" borderId="12" xfId="0" applyFont="1" applyFill="1" applyBorder="1" applyAlignment="1">
      <alignment/>
    </xf>
    <xf numFmtId="43" fontId="6" fillId="2" borderId="13" xfId="0" applyNumberFormat="1" applyFont="1" applyFill="1" applyBorder="1" applyAlignment="1">
      <alignment/>
    </xf>
    <xf numFmtId="43" fontId="1" fillId="0" borderId="0" xfId="0" applyNumberFormat="1" applyFont="1" applyAlignment="1">
      <alignment horizontal="right"/>
    </xf>
    <xf numFmtId="3" fontId="0" fillId="0" borderId="0" xfId="0" applyNumberFormat="1" applyAlignment="1" quotePrefix="1">
      <alignment horizontal="right"/>
    </xf>
    <xf numFmtId="166" fontId="0" fillId="0" borderId="0" xfId="15" applyNumberFormat="1" applyAlignment="1">
      <alignment/>
    </xf>
    <xf numFmtId="166" fontId="0" fillId="0" borderId="0" xfId="0" applyNumberFormat="1" applyAlignment="1">
      <alignment/>
    </xf>
    <xf numFmtId="166" fontId="0" fillId="0" borderId="14" xfId="15" applyNumberFormat="1" applyBorder="1" applyAlignment="1">
      <alignment/>
    </xf>
    <xf numFmtId="166" fontId="0" fillId="0" borderId="1" xfId="15" applyNumberFormat="1" applyBorder="1" applyAlignment="1">
      <alignment/>
    </xf>
    <xf numFmtId="0" fontId="1" fillId="0" borderId="0" xfId="0" applyNumberFormat="1" applyFont="1" applyAlignment="1">
      <alignment horizontal="right"/>
    </xf>
    <xf numFmtId="0" fontId="8" fillId="0" borderId="0" xfId="0" applyFont="1" applyAlignment="1">
      <alignment horizontal="right" vertical="center"/>
    </xf>
    <xf numFmtId="0" fontId="1" fillId="0" borderId="1" xfId="0" applyFont="1" applyBorder="1" applyAlignment="1">
      <alignment/>
    </xf>
    <xf numFmtId="0" fontId="7" fillId="0" borderId="0" xfId="20" applyAlignment="1">
      <alignment/>
    </xf>
    <xf numFmtId="0" fontId="7" fillId="0" borderId="0" xfId="20" applyAlignment="1">
      <alignment wrapText="1"/>
    </xf>
    <xf numFmtId="43" fontId="0" fillId="0" borderId="0" xfId="0" applyNumberFormat="1" applyAlignment="1">
      <alignment/>
    </xf>
    <xf numFmtId="43" fontId="0" fillId="0" borderId="0" xfId="0" applyNumberFormat="1" applyBorder="1" applyAlignment="1">
      <alignment/>
    </xf>
    <xf numFmtId="0" fontId="0" fillId="0" borderId="0" xfId="0" applyBorder="1" applyAlignment="1">
      <alignment horizontal="right"/>
    </xf>
    <xf numFmtId="43" fontId="1" fillId="0" borderId="0" xfId="0" applyNumberFormat="1" applyFont="1" applyBorder="1" applyAlignment="1">
      <alignment/>
    </xf>
    <xf numFmtId="0" fontId="0" fillId="0" borderId="0" xfId="0" applyBorder="1" applyAlignment="1">
      <alignment/>
    </xf>
    <xf numFmtId="43" fontId="0" fillId="0" borderId="0" xfId="15" applyBorder="1" applyAlignment="1">
      <alignment horizontal="right"/>
    </xf>
    <xf numFmtId="0" fontId="0" fillId="0" borderId="0" xfId="0" applyFill="1" applyBorder="1" applyAlignment="1">
      <alignment/>
    </xf>
    <xf numFmtId="0" fontId="12" fillId="0" borderId="0" xfId="0" applyFont="1" applyAlignment="1">
      <alignment horizontal="right"/>
    </xf>
    <xf numFmtId="0" fontId="7" fillId="0" borderId="0" xfId="20" applyAlignment="1">
      <alignment horizontal="left" wrapText="1"/>
    </xf>
    <xf numFmtId="0" fontId="0" fillId="0" borderId="0" xfId="0" applyAlignment="1">
      <alignment horizontal="righ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19</xdr:row>
      <xdr:rowOff>28575</xdr:rowOff>
    </xdr:from>
    <xdr:to>
      <xdr:col>4</xdr:col>
      <xdr:colOff>1704975</xdr:colOff>
      <xdr:row>20</xdr:row>
      <xdr:rowOff>190500</xdr:rowOff>
    </xdr:to>
    <xdr:sp>
      <xdr:nvSpPr>
        <xdr:cNvPr id="1" name="AutoShape 3"/>
        <xdr:cNvSpPr>
          <a:spLocks/>
        </xdr:cNvSpPr>
      </xdr:nvSpPr>
      <xdr:spPr>
        <a:xfrm>
          <a:off x="5753100" y="3981450"/>
          <a:ext cx="2752725" cy="561975"/>
        </a:xfrm>
        <a:prstGeom prst="wedgeRectCallout">
          <a:avLst>
            <a:gd name="adj1" fmla="val -50865"/>
            <a:gd name="adj2" fmla="val -156666"/>
          </a:avLst>
        </a:prstGeom>
        <a:solidFill>
          <a:srgbClr val="00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The only USER INPUT AREA -- insert password parameters here see tab:
'How to Use this Calculator" for further detail</a:t>
          </a:r>
        </a:p>
      </xdr:txBody>
    </xdr:sp>
    <xdr:clientData/>
  </xdr:twoCellAnchor>
  <xdr:twoCellAnchor>
    <xdr:from>
      <xdr:col>0</xdr:col>
      <xdr:colOff>295275</xdr:colOff>
      <xdr:row>27</xdr:row>
      <xdr:rowOff>28575</xdr:rowOff>
    </xdr:from>
    <xdr:to>
      <xdr:col>1</xdr:col>
      <xdr:colOff>1628775</xdr:colOff>
      <xdr:row>30</xdr:row>
      <xdr:rowOff>152400</xdr:rowOff>
    </xdr:to>
    <xdr:sp>
      <xdr:nvSpPr>
        <xdr:cNvPr id="2" name="AutoShape 4"/>
        <xdr:cNvSpPr>
          <a:spLocks/>
        </xdr:cNvSpPr>
      </xdr:nvSpPr>
      <xdr:spPr>
        <a:xfrm>
          <a:off x="295275" y="6515100"/>
          <a:ext cx="2581275" cy="723900"/>
        </a:xfrm>
        <a:prstGeom prst="wedgeRectCallout">
          <a:avLst>
            <a:gd name="adj1" fmla="val 41703"/>
            <a:gd name="adj2" fmla="val -190000"/>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Geneva"/>
              <a:ea typeface="Geneva"/>
              <a:cs typeface="Geneva"/>
            </a:rPr>
            <a:t>
(per distributed.net efficient workload for 1/2 hour is now(2202) 2^33 keyspace search(was 2^28)</a:t>
          </a:r>
        </a:p>
      </xdr:txBody>
    </xdr:sp>
    <xdr:clientData/>
  </xdr:twoCellAnchor>
  <xdr:twoCellAnchor>
    <xdr:from>
      <xdr:col>2</xdr:col>
      <xdr:colOff>0</xdr:colOff>
      <xdr:row>9</xdr:row>
      <xdr:rowOff>0</xdr:rowOff>
    </xdr:from>
    <xdr:to>
      <xdr:col>3</xdr:col>
      <xdr:colOff>0</xdr:colOff>
      <xdr:row>16</xdr:row>
      <xdr:rowOff>0</xdr:rowOff>
    </xdr:to>
    <xdr:sp>
      <xdr:nvSpPr>
        <xdr:cNvPr id="3" name="Rectangle 5"/>
        <xdr:cNvSpPr>
          <a:spLocks/>
        </xdr:cNvSpPr>
      </xdr:nvSpPr>
      <xdr:spPr>
        <a:xfrm>
          <a:off x="4600575" y="1952625"/>
          <a:ext cx="1143000" cy="1400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133350</xdr:rowOff>
    </xdr:from>
    <xdr:to>
      <xdr:col>10</xdr:col>
      <xdr:colOff>476250</xdr:colOff>
      <xdr:row>54</xdr:row>
      <xdr:rowOff>123825</xdr:rowOff>
    </xdr:to>
    <xdr:sp>
      <xdr:nvSpPr>
        <xdr:cNvPr id="1" name="TextBox 1"/>
        <xdr:cNvSpPr txBox="1">
          <a:spLocks noChangeArrowheads="1"/>
        </xdr:cNvSpPr>
      </xdr:nvSpPr>
      <xdr:spPr>
        <a:xfrm>
          <a:off x="1466850" y="333375"/>
          <a:ext cx="10058400" cy="10706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Geneva"/>
              <a:ea typeface="Geneva"/>
              <a:cs typeface="Geneva"/>
            </a:rPr>
            <a:t>The red area is the only area of user input</a:t>
          </a:r>
          <a:r>
            <a:rPr lang="en-US" cap="none" sz="1200" b="0" i="0" u="none" baseline="0">
              <a:latin typeface="Geneva"/>
              <a:ea typeface="Geneva"/>
              <a:cs typeface="Geneva"/>
            </a:rPr>
            <a:t> -- The calculator is organized to give you two ways to enter a password's composition 
-- the first way is by separately putting in the number of alpha / numeric / special characters  in the password-- if they are known -- on each of their separate lines (and seeing the total adds up to you total password length); and  
--the 2nd way just by putting in the total number of positions in the password on either the "random combo" alpha/numeric line or the  "random combo" alpha/numeric/special character line if special characters are included- or the phrase or word subject to a dictionary attack line
The result of the two methods can vary widely -- for instance if I have a password comprised of 4 upper alphas and 3 numbers and 1 special character -- if they were entered separately ( and made sure the total for password length read 8) -- it would show about 14 billion positions in the keyspace and about .43 of an hour or about 25 minutes  to get that cracked if however,  I just put 8 in the random combo field -- it would show  in the "gazillions" and would take about 177k hours to crack -- 
</a:t>
          </a:r>
          <a:r>
            <a:rPr lang="en-US" cap="none" sz="1200" b="1" i="0" u="none" baseline="0">
              <a:latin typeface="Geneva"/>
              <a:ea typeface="Geneva"/>
              <a:cs typeface="Geneva"/>
            </a:rPr>
            <a:t>Why the difference? -</a:t>
          </a:r>
          <a:r>
            <a:rPr lang="en-US" cap="none" sz="1200" b="0" i="0" u="none" baseline="0">
              <a:latin typeface="Geneva"/>
              <a:ea typeface="Geneva"/>
              <a:cs typeface="Geneva"/>
            </a:rPr>
            <a:t>- simple -- the calculator tries to approximate  what L0pht crack algorithms take advantage of --social engineering -- i.e. a propensity to make even supposedly "strong" manually made up passwords- easy to remember  and thereby giving the hacker an educated guess on the predictable pattern of just its composition  -- which gives them a tremendous  head start in where  to start the brute force attack -- the logic is -- the in brute force mode you are resolved to trying each and every position in the keyspace in finding the answer, why not start that search in the most likely areas -- i.e. standard polices, repeating characters, patterns, etc.
For instance, the cracking programs rely on the fact that a typical user will probably not start a password with a special character in the first position but will put nearly always put it somewhere near the end of the space--  therefore you can shave enormous amounts of cracking time with a cracking program that is written to contemplate this - so that it will not start a brute force guessing attack on a password that assumes a special character is in the first position, or a user working within an environment that has a password composition policy -- will almost always subconsciously mimic the wording of the policy when they are trying to comply with it -- i.e. if policy says it must contain at least 8 characters -with at least one of each of the character sets (alpha upper, alpha lower,  numeric, and special characters) represented  -- users under that policy will then most likely -(and hence the cracking programs will improve their odds of cracking speed by doing these first)  create a password that literally follows that order in the policy - i.e. an 8 character password that looks like this -- As1%1234  where they get their "minimum compliance with policy out of the way "up front" then a suffix with something easy to remember ---1234
In essence, these cracking programs go through a protocol of routines or hacking steps from greatest reward/least effort  to finally greatest effort/least reward (i.e. purely random) hoping to get lucky and snag an answer before they have to go through the entire keyspace.
The following is a good reference on how L0phtcrack uses logic such as this to take educated guesses at where it the keyspace it should first start looking for a matching pattern.
http://online.securityfocus.com/infocus/1319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3:G40"/>
  <sheetViews>
    <sheetView tabSelected="1" workbookViewId="0" topLeftCell="A1">
      <selection activeCell="F20" sqref="F20:G20"/>
    </sheetView>
  </sheetViews>
  <sheetFormatPr defaultColWidth="11.19921875" defaultRowHeight="15"/>
  <cols>
    <col min="1" max="1" width="13.09765625" style="0" customWidth="1"/>
    <col min="2" max="2" width="35.19921875" style="0" customWidth="1"/>
    <col min="3" max="3" width="12" style="0" customWidth="1"/>
    <col min="4" max="4" width="11.09765625" style="0" customWidth="1"/>
    <col min="5" max="5" width="39" style="0" customWidth="1"/>
    <col min="6" max="6" width="11.5" style="0" customWidth="1"/>
    <col min="7" max="7" width="14.69921875" style="0" customWidth="1"/>
    <col min="8" max="13" width="11.5" style="0" customWidth="1"/>
    <col min="14" max="14" width="10.5" style="0" customWidth="1"/>
    <col min="15" max="16384" width="11.5" style="0" customWidth="1"/>
  </cols>
  <sheetData>
    <row r="3" ht="15.75">
      <c r="C3" s="11" t="s">
        <v>39</v>
      </c>
    </row>
    <row r="4" spans="1:6" ht="15">
      <c r="A4" s="2"/>
      <c r="B4" s="2"/>
      <c r="C4" s="2"/>
      <c r="D4" s="2"/>
      <c r="E4" s="2"/>
      <c r="F4" s="2"/>
    </row>
    <row r="5" ht="15.75" customHeight="1">
      <c r="C5" s="11" t="s">
        <v>107</v>
      </c>
    </row>
    <row r="6" ht="15.75" customHeight="1">
      <c r="C6" t="s">
        <v>108</v>
      </c>
    </row>
    <row r="7" spans="2:3" ht="15.75" customHeight="1">
      <c r="B7" s="4"/>
      <c r="C7" t="s">
        <v>24</v>
      </c>
    </row>
    <row r="8" spans="1:2" ht="15.75" customHeight="1">
      <c r="A8" s="55" t="str">
        <f>HYPERLINK("http://www.mandylionlabs.com/index15.htm","Click here to go to MandylionLabs Web Site")</f>
        <v>Click here to go to MandylionLabs Web Site</v>
      </c>
      <c r="B8" s="55"/>
    </row>
    <row r="9" spans="2:5" ht="30" customHeight="1">
      <c r="B9" s="10" t="s">
        <v>45</v>
      </c>
      <c r="D9" s="12" t="s">
        <v>12</v>
      </c>
      <c r="E9" s="14" t="s">
        <v>11</v>
      </c>
    </row>
    <row r="10" spans="2:5" ht="15.75" customHeight="1">
      <c r="B10" s="4" t="s">
        <v>2</v>
      </c>
      <c r="C10" s="31"/>
      <c r="D10" s="13">
        <v>26</v>
      </c>
      <c r="E10" s="38">
        <f aca="true" t="shared" si="0" ref="E10:E16">IF(C10&gt;=0.9,D10^C10,1)</f>
        <v>1</v>
      </c>
    </row>
    <row r="11" spans="2:5" ht="15.75" customHeight="1">
      <c r="B11" s="4" t="s">
        <v>3</v>
      </c>
      <c r="C11" s="32"/>
      <c r="D11" s="13">
        <v>26</v>
      </c>
      <c r="E11" s="38">
        <f t="shared" si="0"/>
        <v>1</v>
      </c>
    </row>
    <row r="12" spans="2:5" ht="15.75" customHeight="1">
      <c r="B12" s="4" t="s">
        <v>4</v>
      </c>
      <c r="C12" s="32"/>
      <c r="D12" s="13">
        <v>10</v>
      </c>
      <c r="E12" s="38">
        <f t="shared" si="0"/>
        <v>1</v>
      </c>
    </row>
    <row r="13" spans="2:5" ht="15.75" customHeight="1">
      <c r="B13" s="4" t="s">
        <v>5</v>
      </c>
      <c r="C13" s="32"/>
      <c r="D13" s="13">
        <v>32</v>
      </c>
      <c r="E13" s="38">
        <f t="shared" si="0"/>
        <v>1</v>
      </c>
    </row>
    <row r="14" spans="2:5" ht="15.75" customHeight="1">
      <c r="B14" s="4" t="s">
        <v>44</v>
      </c>
      <c r="C14" s="32"/>
      <c r="D14" s="13">
        <v>62</v>
      </c>
      <c r="E14" s="38">
        <f t="shared" si="0"/>
        <v>1</v>
      </c>
    </row>
    <row r="15" spans="2:5" ht="15.75" customHeight="1">
      <c r="B15" s="4" t="s">
        <v>43</v>
      </c>
      <c r="C15" s="32"/>
      <c r="D15" s="13">
        <v>94</v>
      </c>
      <c r="E15" s="38">
        <f t="shared" si="0"/>
        <v>1</v>
      </c>
    </row>
    <row r="16" spans="2:7" ht="15.75" customHeight="1">
      <c r="B16" s="4" t="s">
        <v>41</v>
      </c>
      <c r="C16" s="33"/>
      <c r="D16" s="13">
        <v>5</v>
      </c>
      <c r="E16" s="38">
        <f t="shared" si="0"/>
        <v>1</v>
      </c>
      <c r="G16" s="39"/>
    </row>
    <row r="17" ht="15.75" customHeight="1">
      <c r="E17" s="39"/>
    </row>
    <row r="18" spans="2:7" ht="15.75" customHeight="1" thickBot="1">
      <c r="B18" s="4" t="s">
        <v>8</v>
      </c>
      <c r="C18" s="34">
        <f>SUM(C10:C16)</f>
        <v>0</v>
      </c>
      <c r="E18" s="40">
        <f>E16*E15*E14*E13*E12*E11*E10</f>
        <v>1</v>
      </c>
      <c r="F18" s="11" t="s">
        <v>99</v>
      </c>
      <c r="G18" s="16"/>
    </row>
    <row r="19" ht="15.75" customHeight="1" thickTop="1">
      <c r="E19" s="42" t="e">
        <f>CONCATENATE(INT(E18/(10^(3*INT(LOG(E18)/3))))," ",LOOKUP(INT(LOG(E18)),Definitions!E39:E48,Definitions!B39:B48)," combinations")</f>
        <v>#N/A</v>
      </c>
    </row>
    <row r="20" spans="5:7" ht="31.5" customHeight="1">
      <c r="E20" s="43" t="s">
        <v>86</v>
      </c>
      <c r="F20" s="57" t="s">
        <v>100</v>
      </c>
      <c r="G20" s="57"/>
    </row>
    <row r="21" spans="5:7" ht="33" customHeight="1">
      <c r="E21" s="39">
        <f>E18/2</f>
        <v>0.5</v>
      </c>
      <c r="F21" s="57" t="s">
        <v>87</v>
      </c>
      <c r="G21" s="58"/>
    </row>
    <row r="22" ht="15.75" customHeight="1"/>
    <row r="23" spans="2:5" ht="15.75" customHeight="1">
      <c r="B23" s="16" t="s">
        <v>85</v>
      </c>
      <c r="C23" s="15"/>
      <c r="E23" s="3"/>
    </row>
    <row r="24" spans="2:7" ht="39" customHeight="1">
      <c r="B24" s="56" t="s">
        <v>38</v>
      </c>
      <c r="C24" s="56"/>
      <c r="D24" s="56"/>
      <c r="E24" s="41">
        <f>2*2^33</f>
        <v>17179869184</v>
      </c>
      <c r="F24" s="59" t="s">
        <v>104</v>
      </c>
      <c r="G24" s="59"/>
    </row>
    <row r="25" ht="15.75" customHeight="1"/>
    <row r="26" spans="4:6" ht="33">
      <c r="D26" s="5" t="s">
        <v>88</v>
      </c>
      <c r="E26" s="35">
        <f>E21/E24</f>
        <v>2.9103830456733704E-11</v>
      </c>
      <c r="F26" s="35" t="s">
        <v>90</v>
      </c>
    </row>
    <row r="27" spans="4:6" ht="15.75" customHeight="1">
      <c r="D27" s="5" t="s">
        <v>23</v>
      </c>
      <c r="E27" s="36">
        <f>E26/24</f>
        <v>1.2126596023639042E-12</v>
      </c>
      <c r="F27" t="s">
        <v>42</v>
      </c>
    </row>
    <row r="28" spans="2:6" ht="15.75" customHeight="1">
      <c r="B28" s="17"/>
      <c r="C28" s="18"/>
      <c r="D28" s="19" t="s">
        <v>89</v>
      </c>
      <c r="E28" s="18"/>
      <c r="F28" s="20"/>
    </row>
    <row r="29" spans="2:6" ht="15.75" customHeight="1">
      <c r="B29" s="21"/>
      <c r="C29" s="22"/>
      <c r="D29" s="29">
        <v>10</v>
      </c>
      <c r="E29" s="23">
        <f>$E$26/D29</f>
        <v>2.9103830456733705E-12</v>
      </c>
      <c r="F29" s="24" t="s">
        <v>90</v>
      </c>
    </row>
    <row r="30" spans="2:6" ht="15.75" customHeight="1">
      <c r="B30" s="21"/>
      <c r="C30" s="22"/>
      <c r="D30" s="29">
        <v>50</v>
      </c>
      <c r="E30" s="23">
        <f aca="true" t="shared" si="1" ref="E30:E36">$E$26/D30</f>
        <v>5.820766091346741E-13</v>
      </c>
      <c r="F30" s="24" t="s">
        <v>90</v>
      </c>
    </row>
    <row r="31" spans="2:6" ht="15.75" customHeight="1">
      <c r="B31" s="21"/>
      <c r="C31" s="22"/>
      <c r="D31" s="29">
        <v>100</v>
      </c>
      <c r="E31" s="23">
        <f t="shared" si="1"/>
        <v>2.9103830456733704E-13</v>
      </c>
      <c r="F31" s="24" t="s">
        <v>90</v>
      </c>
    </row>
    <row r="32" spans="2:6" ht="15.75" customHeight="1">
      <c r="B32" s="21"/>
      <c r="C32" s="22"/>
      <c r="D32" s="29">
        <v>250</v>
      </c>
      <c r="E32" s="23">
        <f t="shared" si="1"/>
        <v>1.1641532182693482E-13</v>
      </c>
      <c r="F32" s="24" t="s">
        <v>90</v>
      </c>
    </row>
    <row r="33" spans="2:6" ht="15.75" customHeight="1">
      <c r="B33" s="21"/>
      <c r="C33" s="22"/>
      <c r="D33" s="29">
        <v>500</v>
      </c>
      <c r="E33" s="23">
        <f t="shared" si="1"/>
        <v>5.820766091346741E-14</v>
      </c>
      <c r="F33" s="24" t="s">
        <v>90</v>
      </c>
    </row>
    <row r="34" spans="2:6" ht="15.75" customHeight="1">
      <c r="B34" s="21"/>
      <c r="C34" s="22"/>
      <c r="D34" s="29">
        <v>1000</v>
      </c>
      <c r="E34" s="23">
        <f t="shared" si="1"/>
        <v>2.9103830456733704E-14</v>
      </c>
      <c r="F34" s="24" t="s">
        <v>90</v>
      </c>
    </row>
    <row r="35" spans="2:6" ht="15.75" customHeight="1">
      <c r="B35" s="21"/>
      <c r="C35" s="22"/>
      <c r="D35" s="29">
        <v>10000</v>
      </c>
      <c r="E35" s="23">
        <f t="shared" si="1"/>
        <v>2.9103830456733705E-15</v>
      </c>
      <c r="F35" s="24" t="s">
        <v>90</v>
      </c>
    </row>
    <row r="36" spans="2:6" ht="15.75" customHeight="1">
      <c r="B36" s="25"/>
      <c r="C36" s="26"/>
      <c r="D36" s="30">
        <v>100000</v>
      </c>
      <c r="E36" s="27">
        <f t="shared" si="1"/>
        <v>2.9103830456733706E-16</v>
      </c>
      <c r="F36" s="28" t="s">
        <v>90</v>
      </c>
    </row>
    <row r="37" ht="15.75" customHeight="1"/>
    <row r="38" ht="15.75" customHeight="1">
      <c r="D38" s="47"/>
    </row>
    <row r="39" ht="15.75" customHeight="1">
      <c r="C39">
        <f>LOG10(E18)</f>
        <v>0</v>
      </c>
    </row>
    <row r="40" ht="15.75" customHeight="1">
      <c r="C40">
        <f>LOG(E18,2)</f>
        <v>0</v>
      </c>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sheetData>
  <mergeCells count="5">
    <mergeCell ref="A8:B8"/>
    <mergeCell ref="B24:D24"/>
    <mergeCell ref="F21:G21"/>
    <mergeCell ref="F24:G24"/>
    <mergeCell ref="F20:G20"/>
  </mergeCells>
  <printOptions/>
  <pageMargins left="0.43" right="0.46" top="0.53" bottom="0.57" header="0.5" footer="0.5"/>
  <pageSetup fitToHeight="1" fitToWidth="1" orientation="landscape" paperSize="9" scale="70"/>
  <drawing r:id="rId3"/>
  <legacyDrawing r:id="rId2"/>
  <oleObjects>
    <oleObject progId="Word.Document.8" shapeId="2571369" r:id="rId1"/>
  </oleObjects>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7" sqref="A7"/>
    </sheetView>
  </sheetViews>
  <sheetFormatPr defaultColWidth="11.19921875" defaultRowHeight="15"/>
  <cols>
    <col min="1" max="1" width="12.5" style="0" customWidth="1"/>
    <col min="2" max="16384" width="11.5" style="0" customWidth="1"/>
  </cols>
  <sheetData>
    <row r="1" ht="15.75">
      <c r="C1" s="11" t="s">
        <v>39</v>
      </c>
    </row>
    <row r="7" ht="63.75">
      <c r="A7" s="46" t="str">
        <f>HYPERLINK("http://www.mandylionlabs.com/index15.htm","Click here to go to MandylionLabs Web Site")</f>
        <v>Click here to go to MandylionLabs Web Site</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5:G48"/>
  <sheetViews>
    <sheetView workbookViewId="0" topLeftCell="A1">
      <selection activeCell="C31" sqref="C31"/>
    </sheetView>
  </sheetViews>
  <sheetFormatPr defaultColWidth="11.19921875" defaultRowHeight="15"/>
  <cols>
    <col min="1" max="1" width="3.8984375" style="0" customWidth="1"/>
    <col min="2" max="2" width="30" style="0" customWidth="1"/>
    <col min="3" max="3" width="44.69921875" style="0" customWidth="1"/>
    <col min="4" max="4" width="16" style="0" bestFit="1" customWidth="1"/>
    <col min="5" max="16384" width="11.5" style="0" customWidth="1"/>
  </cols>
  <sheetData>
    <row r="5" spans="1:7" ht="15">
      <c r="A5" s="3" t="s">
        <v>1</v>
      </c>
      <c r="B5" s="3"/>
      <c r="C5" s="3"/>
      <c r="D5" s="3"/>
      <c r="E5" s="3"/>
      <c r="F5" s="3"/>
      <c r="G5" s="3"/>
    </row>
    <row r="6" spans="1:7" ht="15.75">
      <c r="A6" s="2" t="s">
        <v>72</v>
      </c>
      <c r="B6" s="2"/>
      <c r="C6" s="44" t="s">
        <v>39</v>
      </c>
      <c r="D6" s="2"/>
      <c r="E6" s="2"/>
      <c r="F6" s="2"/>
      <c r="G6" s="2"/>
    </row>
    <row r="8" ht="15.75">
      <c r="C8" s="45" t="str">
        <f>HYPERLINK("http://www.mandylionlabs.com/index15.htm","Click here to go to MandylionLabs Web Site")</f>
        <v>Click here to go to MandylionLabs Web Site</v>
      </c>
    </row>
    <row r="10" ht="15.75">
      <c r="B10" s="6" t="s">
        <v>16</v>
      </c>
    </row>
    <row r="11" spans="2:3" ht="31.5">
      <c r="B11" s="7" t="s">
        <v>19</v>
      </c>
      <c r="C11" s="1" t="s">
        <v>73</v>
      </c>
    </row>
    <row r="12" spans="2:3" ht="9.75" customHeight="1">
      <c r="B12" s="7"/>
      <c r="C12" s="1"/>
    </row>
    <row r="13" spans="2:3" ht="48">
      <c r="B13" s="7" t="s">
        <v>22</v>
      </c>
      <c r="C13" s="1" t="s">
        <v>32</v>
      </c>
    </row>
    <row r="14" spans="2:3" ht="9.75" customHeight="1">
      <c r="B14" s="7"/>
      <c r="C14" s="1"/>
    </row>
    <row r="15" spans="2:3" ht="63.75">
      <c r="B15" s="7" t="s">
        <v>20</v>
      </c>
      <c r="C15" s="1" t="s">
        <v>110</v>
      </c>
    </row>
    <row r="16" ht="9.75" customHeight="1"/>
    <row r="17" spans="2:3" ht="33" customHeight="1">
      <c r="B17" s="7" t="s">
        <v>18</v>
      </c>
      <c r="C17" s="1" t="s">
        <v>10</v>
      </c>
    </row>
    <row r="18" ht="9.75" customHeight="1"/>
    <row r="19" spans="2:3" ht="15" customHeight="1">
      <c r="B19" s="7" t="s">
        <v>109</v>
      </c>
      <c r="C19" s="1" t="s">
        <v>21</v>
      </c>
    </row>
    <row r="20" ht="9.75" customHeight="1"/>
    <row r="21" spans="2:3" ht="15.75" customHeight="1">
      <c r="B21" s="7" t="s">
        <v>17</v>
      </c>
      <c r="C21" s="1" t="s">
        <v>105</v>
      </c>
    </row>
    <row r="22" ht="9.75" customHeight="1"/>
    <row r="23" spans="2:3" ht="16.5" customHeight="1">
      <c r="B23" s="7" t="s">
        <v>33</v>
      </c>
      <c r="C23" s="1" t="s">
        <v>34</v>
      </c>
    </row>
    <row r="24" ht="13.5" customHeight="1"/>
    <row r="25" spans="2:3" ht="36.75" customHeight="1">
      <c r="B25" s="7" t="s">
        <v>14</v>
      </c>
      <c r="C25" s="1" t="s">
        <v>106</v>
      </c>
    </row>
    <row r="26" ht="9.75" customHeight="1"/>
    <row r="27" spans="2:3" ht="130.5" customHeight="1">
      <c r="B27" s="7" t="s">
        <v>55</v>
      </c>
      <c r="C27" s="9" t="s">
        <v>0</v>
      </c>
    </row>
    <row r="28" spans="2:3" ht="12" customHeight="1">
      <c r="B28" s="7"/>
      <c r="C28" s="9"/>
    </row>
    <row r="29" spans="2:3" ht="63.75">
      <c r="B29" s="7" t="s">
        <v>25</v>
      </c>
      <c r="C29" s="1" t="s">
        <v>40</v>
      </c>
    </row>
    <row r="30" spans="2:3" ht="15.75">
      <c r="B30" s="7"/>
      <c r="C30" s="1"/>
    </row>
    <row r="31" spans="2:3" ht="33.75" customHeight="1">
      <c r="B31" s="7" t="s">
        <v>37</v>
      </c>
      <c r="C31" s="1" t="s">
        <v>6</v>
      </c>
    </row>
    <row r="33" spans="2:3" ht="111.75">
      <c r="B33" s="7" t="s">
        <v>13</v>
      </c>
      <c r="C33" s="9" t="s">
        <v>71</v>
      </c>
    </row>
    <row r="35" spans="2:3" ht="15.75">
      <c r="B35" s="7" t="s">
        <v>15</v>
      </c>
      <c r="C35" s="1" t="s">
        <v>36</v>
      </c>
    </row>
    <row r="36" spans="2:3" ht="15.75">
      <c r="B36" s="7"/>
      <c r="C36" s="1"/>
    </row>
    <row r="37" spans="2:3" ht="63.75">
      <c r="B37" s="8" t="s">
        <v>35</v>
      </c>
      <c r="C37" s="1" t="s">
        <v>7</v>
      </c>
    </row>
    <row r="38" ht="63.75" customHeight="1"/>
    <row r="39" spans="2:5" ht="15.75">
      <c r="B39" s="5" t="s">
        <v>46</v>
      </c>
      <c r="C39" s="37" t="s">
        <v>47</v>
      </c>
      <c r="D39" t="s">
        <v>48</v>
      </c>
      <c r="E39">
        <v>6</v>
      </c>
    </row>
    <row r="40" spans="2:5" ht="15.75">
      <c r="B40" s="5" t="s">
        <v>49</v>
      </c>
      <c r="C40" s="37" t="s">
        <v>50</v>
      </c>
      <c r="D40" t="s">
        <v>51</v>
      </c>
      <c r="E40">
        <v>9</v>
      </c>
    </row>
    <row r="41" spans="2:5" ht="15.75">
      <c r="B41" s="5" t="s">
        <v>52</v>
      </c>
      <c r="C41" s="37" t="s">
        <v>53</v>
      </c>
      <c r="D41" t="s">
        <v>54</v>
      </c>
      <c r="E41">
        <v>12</v>
      </c>
    </row>
    <row r="42" spans="2:5" ht="15.75">
      <c r="B42" s="5" t="s">
        <v>91</v>
      </c>
      <c r="C42" s="37" t="s">
        <v>92</v>
      </c>
      <c r="D42" t="s">
        <v>93</v>
      </c>
      <c r="E42">
        <v>15</v>
      </c>
    </row>
    <row r="43" spans="2:5" ht="15.75">
      <c r="B43" s="5" t="s">
        <v>94</v>
      </c>
      <c r="C43" s="37" t="s">
        <v>95</v>
      </c>
      <c r="D43" t="s">
        <v>96</v>
      </c>
      <c r="E43">
        <v>18</v>
      </c>
    </row>
    <row r="44" spans="2:5" ht="15.75">
      <c r="B44" s="5" t="s">
        <v>97</v>
      </c>
      <c r="C44" s="37" t="s">
        <v>98</v>
      </c>
      <c r="D44" t="s">
        <v>101</v>
      </c>
      <c r="E44">
        <v>21</v>
      </c>
    </row>
    <row r="45" spans="2:5" ht="15.75">
      <c r="B45" s="5" t="s">
        <v>102</v>
      </c>
      <c r="C45" s="37" t="s">
        <v>103</v>
      </c>
      <c r="D45" t="s">
        <v>75</v>
      </c>
      <c r="E45">
        <v>24</v>
      </c>
    </row>
    <row r="46" spans="2:5" ht="15.75">
      <c r="B46" s="5" t="s">
        <v>76</v>
      </c>
      <c r="C46" s="37" t="s">
        <v>77</v>
      </c>
      <c r="D46" t="s">
        <v>78</v>
      </c>
      <c r="E46">
        <v>27</v>
      </c>
    </row>
    <row r="47" spans="2:5" ht="15.75">
      <c r="B47" s="5" t="s">
        <v>79</v>
      </c>
      <c r="C47" s="37" t="s">
        <v>80</v>
      </c>
      <c r="D47" t="s">
        <v>81</v>
      </c>
      <c r="E47">
        <v>30</v>
      </c>
    </row>
    <row r="48" spans="2:5" ht="15.75">
      <c r="B48" s="5" t="s">
        <v>82</v>
      </c>
      <c r="C48" s="37" t="s">
        <v>83</v>
      </c>
      <c r="D48" t="s">
        <v>84</v>
      </c>
      <c r="E48">
        <v>33</v>
      </c>
    </row>
  </sheetData>
  <printOptions/>
  <pageMargins left="0.75" right="0.75" top="1" bottom="1" header="0.5" footer="0.5"/>
  <pageSetup fitToHeight="1" fitToWidth="1" orientation="landscape" paperSize="9" scale="52"/>
  <legacyDrawing r:id="rId2"/>
  <oleObjects>
    <oleObject progId="Word.Document.8" shapeId="1859362" r:id="rId1"/>
  </oleObjects>
</worksheet>
</file>

<file path=xl/worksheets/sheet4.xml><?xml version="1.0" encoding="utf-8"?>
<worksheet xmlns="http://schemas.openxmlformats.org/spreadsheetml/2006/main" xmlns:r="http://schemas.openxmlformats.org/officeDocument/2006/relationships">
  <sheetPr>
    <pageSetUpPr fitToPage="1"/>
  </sheetPr>
  <dimension ref="A5:G37"/>
  <sheetViews>
    <sheetView workbookViewId="0" topLeftCell="A1">
      <selection activeCell="D41" sqref="D41"/>
    </sheetView>
  </sheetViews>
  <sheetFormatPr defaultColWidth="11.19921875" defaultRowHeight="15"/>
  <cols>
    <col min="1" max="1" width="3.8984375" style="0" customWidth="1"/>
    <col min="2" max="2" width="30" style="0" customWidth="1"/>
    <col min="3" max="3" width="35.59765625" style="0" customWidth="1"/>
    <col min="4" max="4" width="16" style="0" bestFit="1" customWidth="1"/>
    <col min="5" max="16384" width="11.5" style="0" customWidth="1"/>
  </cols>
  <sheetData>
    <row r="5" spans="1:7" ht="15">
      <c r="A5" s="3" t="s">
        <v>1</v>
      </c>
      <c r="B5" s="3"/>
      <c r="C5" s="3"/>
      <c r="D5" s="3"/>
      <c r="E5" s="3"/>
      <c r="F5" s="3"/>
      <c r="G5" s="3"/>
    </row>
    <row r="6" spans="1:7" ht="15.75">
      <c r="A6" s="2" t="s">
        <v>72</v>
      </c>
      <c r="B6" s="2"/>
      <c r="C6" s="44" t="s">
        <v>39</v>
      </c>
      <c r="D6" s="2"/>
      <c r="E6" s="2"/>
      <c r="F6" s="2"/>
      <c r="G6" s="2"/>
    </row>
    <row r="8" ht="15.75">
      <c r="C8" s="45" t="str">
        <f>HYPERLINK("http://www.mandylionlabs.com/index15.htm","Click here to go to MandylionLabs Web Site")</f>
        <v>Click here to go to MandylionLabs Web Site</v>
      </c>
    </row>
    <row r="11" ht="15.75">
      <c r="B11" s="16" t="s">
        <v>57</v>
      </c>
    </row>
    <row r="12" spans="2:6" ht="15.75">
      <c r="B12" s="3"/>
      <c r="C12" s="3"/>
      <c r="D12" s="3"/>
      <c r="E12" s="3"/>
      <c r="F12" s="3"/>
    </row>
    <row r="13" spans="3:6" ht="15.75">
      <c r="C13" s="3"/>
      <c r="D13" s="3"/>
      <c r="E13" s="3"/>
      <c r="F13" s="3"/>
    </row>
    <row r="14" spans="3:6" ht="15.75">
      <c r="C14" s="3"/>
      <c r="D14" s="3"/>
      <c r="E14" s="3"/>
      <c r="F14" s="3"/>
    </row>
    <row r="15" spans="3:6" ht="15.75">
      <c r="C15" s="3"/>
      <c r="D15" s="3"/>
      <c r="E15" s="3"/>
      <c r="F15" s="3"/>
    </row>
    <row r="16" spans="2:6" ht="15.75">
      <c r="B16" s="3"/>
      <c r="C16" s="3"/>
      <c r="D16" s="3"/>
      <c r="E16" s="3"/>
      <c r="F16" s="3"/>
    </row>
    <row r="17" spans="2:6" ht="15.75">
      <c r="B17" s="3"/>
      <c r="C17" s="3"/>
      <c r="D17" s="3"/>
      <c r="E17" s="3"/>
      <c r="F17" s="3"/>
    </row>
    <row r="18" spans="2:6" ht="15.75">
      <c r="B18" s="49" t="s">
        <v>111</v>
      </c>
      <c r="C18" s="52" t="str">
        <f>Definitions!C41</f>
        <v>1,000,000,000,000</v>
      </c>
      <c r="D18" s="3" t="s">
        <v>63</v>
      </c>
      <c r="E18" s="3"/>
      <c r="F18" s="3"/>
    </row>
    <row r="19" spans="2:6" ht="15.75">
      <c r="B19" s="49" t="s">
        <v>9</v>
      </c>
      <c r="C19" s="3">
        <v>70</v>
      </c>
      <c r="D19" s="3" t="s">
        <v>64</v>
      </c>
      <c r="E19" s="3"/>
      <c r="F19" s="3"/>
    </row>
    <row r="20" spans="2:6" ht="15.75">
      <c r="B20" s="49" t="s">
        <v>74</v>
      </c>
      <c r="C20" s="48">
        <f>C19*C18</f>
        <v>70000000000000</v>
      </c>
      <c r="D20" s="3" t="s">
        <v>61</v>
      </c>
      <c r="E20" s="3"/>
      <c r="F20" s="3"/>
    </row>
    <row r="21" spans="2:6" ht="15.75">
      <c r="B21" s="51"/>
      <c r="C21" s="3">
        <f>60*60</f>
        <v>3600</v>
      </c>
      <c r="D21" s="3" t="s">
        <v>56</v>
      </c>
      <c r="E21" s="3"/>
      <c r="F21" s="3"/>
    </row>
    <row r="22" spans="2:6" ht="15.75">
      <c r="B22" s="51"/>
      <c r="C22" s="50">
        <f>C21*C20</f>
        <v>2.52E+17</v>
      </c>
      <c r="D22" s="3" t="s">
        <v>62</v>
      </c>
      <c r="E22" s="3"/>
      <c r="F22" s="3"/>
    </row>
    <row r="23" spans="2:6" ht="15.75">
      <c r="B23" s="51"/>
      <c r="C23" s="3"/>
      <c r="D23" s="3"/>
      <c r="E23" s="3"/>
      <c r="F23" s="3"/>
    </row>
    <row r="24" ht="15.75">
      <c r="B24" s="4" t="s">
        <v>58</v>
      </c>
    </row>
    <row r="25" spans="2:4" ht="15.75">
      <c r="B25" s="4" t="s">
        <v>59</v>
      </c>
      <c r="C25" s="50">
        <f>'Brute Force Calculator'!E24</f>
        <v>17179869184</v>
      </c>
      <c r="D25" s="3" t="s">
        <v>62</v>
      </c>
    </row>
    <row r="26" spans="2:4" ht="15.75">
      <c r="B26" s="4" t="s">
        <v>60</v>
      </c>
      <c r="D26" s="53" t="s">
        <v>65</v>
      </c>
    </row>
    <row r="28" spans="3:4" ht="15.75">
      <c r="C28" s="38">
        <f>ROUND(C22/C25,-5)</f>
        <v>14700000</v>
      </c>
      <c r="D28" t="s">
        <v>66</v>
      </c>
    </row>
    <row r="29" ht="15.75">
      <c r="D29" t="s">
        <v>28</v>
      </c>
    </row>
    <row r="30" ht="15.75">
      <c r="D30" t="s">
        <v>67</v>
      </c>
    </row>
    <row r="31" ht="15.75">
      <c r="D31" t="s">
        <v>68</v>
      </c>
    </row>
    <row r="32" ht="15.75">
      <c r="B32" s="5" t="s">
        <v>29</v>
      </c>
    </row>
    <row r="33" spans="3:4" ht="15.75">
      <c r="C33" s="4" t="s">
        <v>30</v>
      </c>
      <c r="D33" t="s">
        <v>69</v>
      </c>
    </row>
    <row r="34" spans="3:4" ht="15.75">
      <c r="C34" s="54" t="s">
        <v>26</v>
      </c>
      <c r="D34" t="s">
        <v>70</v>
      </c>
    </row>
    <row r="36" spans="3:4" ht="15.75">
      <c r="C36" s="4" t="s">
        <v>31</v>
      </c>
      <c r="D36" t="s">
        <v>69</v>
      </c>
    </row>
    <row r="37" spans="3:4" ht="15.75">
      <c r="C37" s="54" t="s">
        <v>112</v>
      </c>
      <c r="D37" t="s">
        <v>27</v>
      </c>
    </row>
  </sheetData>
  <printOptions/>
  <pageMargins left="0.75" right="0.75" top="1" bottom="1" header="0.5" footer="0.5"/>
  <pageSetup fitToHeight="1" fitToWidth="1" orientation="landscape" paperSize="9" scale="52"/>
  <legacyDrawing r:id="rId2"/>
  <oleObjects>
    <oleObject progId="Word.Document.8" shapeId="235075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mandylion research 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s. grajewski</dc:creator>
  <cp:keywords/>
  <dc:description/>
  <cp:lastModifiedBy>Joseph Grajewski</cp:lastModifiedBy>
  <cp:lastPrinted>2002-03-14T20:09:07Z</cp:lastPrinted>
  <dcterms:created xsi:type="dcterms:W3CDTF">2002-03-14T00:41:44Z</dcterms:created>
  <cp:category/>
  <cp:version/>
  <cp:contentType/>
  <cp:contentStatus/>
</cp:coreProperties>
</file>